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3290" activeTab="0"/>
  </bookViews>
  <sheets>
    <sheet name="ANESTHETIC+SED COSTS" sheetId="1" r:id="rId1"/>
  </sheets>
  <definedNames/>
  <calcPr fullCalcOnLoad="1"/>
</workbook>
</file>

<file path=xl/sharedStrings.xml><?xml version="1.0" encoding="utf-8"?>
<sst xmlns="http://schemas.openxmlformats.org/spreadsheetml/2006/main" count="131" uniqueCount="76">
  <si>
    <t>Agents</t>
  </si>
  <si>
    <t>Cost/Bottle</t>
  </si>
  <si>
    <t>Acepromazine</t>
  </si>
  <si>
    <t>Ketamine</t>
  </si>
  <si>
    <t>Diazepam</t>
  </si>
  <si>
    <t>Propofol</t>
  </si>
  <si>
    <t>Telazol</t>
  </si>
  <si>
    <t>Buprenorphine</t>
  </si>
  <si>
    <t>Butorphanol</t>
  </si>
  <si>
    <t>Hydromorphone</t>
  </si>
  <si>
    <t>Morphine</t>
  </si>
  <si>
    <t>Morphine (pres. free)</t>
  </si>
  <si>
    <t>Oxymorphone</t>
  </si>
  <si>
    <t>Fentanyl Injectable</t>
  </si>
  <si>
    <t>Nalbuphine</t>
  </si>
  <si>
    <t>Midazolam</t>
  </si>
  <si>
    <t>Ptnt Wt (kg)</t>
  </si>
  <si>
    <t>Dose (mg/kg)</t>
  </si>
  <si>
    <t xml:space="preserve"> </t>
  </si>
  <si>
    <t>Gabapentin</t>
  </si>
  <si>
    <t>Cost</t>
  </si>
  <si>
    <t>Size</t>
  </si>
  <si>
    <t>Conc/Count</t>
  </si>
  <si>
    <t>Atipamezole</t>
  </si>
  <si>
    <t>Meloxicam Inj</t>
  </si>
  <si>
    <t>Carprofen Injectable</t>
  </si>
  <si>
    <t>Ketoprofen Inj</t>
  </si>
  <si>
    <t>Meloxicam Oral Liquid</t>
  </si>
  <si>
    <t>5% lidoderm patch</t>
  </si>
  <si>
    <t>30 patches</t>
  </si>
  <si>
    <t>Meloxicam generic tabs</t>
  </si>
  <si>
    <t>Carprofen tabs</t>
  </si>
  <si>
    <t>Cost/ml(tab)</t>
  </si>
  <si>
    <t>Methadone</t>
  </si>
  <si>
    <t>Emergency Meds</t>
  </si>
  <si>
    <t>Atropine</t>
  </si>
  <si>
    <t>Vasopressin</t>
  </si>
  <si>
    <t>Glycopyrrolate</t>
  </si>
  <si>
    <t>Epinephrine</t>
  </si>
  <si>
    <t>Cost/ml</t>
  </si>
  <si>
    <t>Conc/ml</t>
  </si>
  <si>
    <t>Vial Size</t>
  </si>
  <si>
    <t>Dexmedetomidine</t>
  </si>
  <si>
    <t>Amantadine capsules</t>
  </si>
  <si>
    <t>Amantadine tablets</t>
  </si>
  <si>
    <t>Amantadine liquid</t>
  </si>
  <si>
    <t>Xylazine</t>
  </si>
  <si>
    <t xml:space="preserve"> 3-11</t>
  </si>
  <si>
    <t>Etomidate - US</t>
  </si>
  <si>
    <t>Thiopental - not available</t>
  </si>
  <si>
    <t>Lidocaine 2% Injectable</t>
  </si>
  <si>
    <t>Bupivacaine</t>
  </si>
  <si>
    <t>Deracoxib tabs</t>
  </si>
  <si>
    <t>Etodolac tabs</t>
  </si>
  <si>
    <t xml:space="preserve"> 9-09</t>
  </si>
  <si>
    <t xml:space="preserve"> 10-11</t>
  </si>
  <si>
    <t xml:space="preserve"> 1-13</t>
  </si>
  <si>
    <t xml:space="preserve"> 4-14</t>
  </si>
  <si>
    <t>Alfaxalone</t>
  </si>
  <si>
    <t xml:space="preserve"> 05-14</t>
  </si>
  <si>
    <t xml:space="preserve"> 6-14</t>
  </si>
  <si>
    <t xml:space="preserve"> 8-14</t>
  </si>
  <si>
    <t xml:space="preserve"> 9-14</t>
  </si>
  <si>
    <t>Propoflo 28</t>
  </si>
  <si>
    <t>Amitriptyline</t>
  </si>
  <si>
    <t>Doxepin</t>
  </si>
  <si>
    <t>Clomipramine</t>
  </si>
  <si>
    <t>Duloxetine</t>
  </si>
  <si>
    <t xml:space="preserve"> 10-14</t>
  </si>
  <si>
    <t>Buprenorphine SR Zoopharm</t>
  </si>
  <si>
    <t xml:space="preserve"> 11-14</t>
  </si>
  <si>
    <t xml:space="preserve"> 5-15</t>
  </si>
  <si>
    <t>Cerenia Injectable</t>
  </si>
  <si>
    <t xml:space="preserve"> 08-15</t>
  </si>
  <si>
    <t xml:space="preserve"> 10-15</t>
  </si>
  <si>
    <t xml:space="preserve"> 11-15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</si>
</sst>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6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7" fontId="5" fillId="0" borderId="0" xfId="0" applyNumberFormat="1" applyFont="1" applyFill="1" applyBorder="1" applyAlignment="1" applyProtection="1">
      <alignment/>
      <protection/>
    </xf>
    <xf numFmtId="8" fontId="5" fillId="0" borderId="0" xfId="44" applyFont="1" applyFill="1" applyBorder="1" applyAlignment="1" applyProtection="1">
      <alignment/>
      <protection/>
    </xf>
    <xf numFmtId="16" fontId="4" fillId="0" borderId="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7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7" fontId="7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8" fontId="5" fillId="0" borderId="10" xfId="44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8" fontId="5" fillId="0" borderId="10" xfId="44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6" fontId="5" fillId="0" borderId="1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left"/>
      <protection/>
    </xf>
    <xf numFmtId="7" fontId="5" fillId="0" borderId="15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7" fontId="7" fillId="0" borderId="15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8" fontId="5" fillId="0" borderId="19" xfId="44" applyFont="1" applyFill="1" applyBorder="1" applyAlignment="1" applyProtection="1">
      <alignment horizontal="right"/>
      <protection/>
    </xf>
    <xf numFmtId="16" fontId="5" fillId="0" borderId="19" xfId="0" applyNumberFormat="1" applyFon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right"/>
      <protection/>
    </xf>
    <xf numFmtId="7" fontId="5" fillId="0" borderId="19" xfId="0" applyNumberFormat="1" applyFont="1" applyFill="1" applyBorder="1" applyAlignment="1" applyProtection="1">
      <alignment horizontal="right"/>
      <protection/>
    </xf>
    <xf numFmtId="7" fontId="5" fillId="0" borderId="20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7" fontId="5" fillId="0" borderId="12" xfId="0" applyNumberFormat="1" applyFont="1" applyFill="1" applyBorder="1" applyAlignment="1" applyProtection="1">
      <alignment/>
      <protection/>
    </xf>
    <xf numFmtId="16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/>
      <protection/>
    </xf>
    <xf numFmtId="7" fontId="5" fillId="0" borderId="12" xfId="0" applyNumberFormat="1" applyFont="1" applyFill="1" applyBorder="1" applyAlignment="1" applyProtection="1">
      <alignment horizontal="right"/>
      <protection/>
    </xf>
    <xf numFmtId="165" fontId="5" fillId="0" borderId="12" xfId="0" applyNumberFormat="1" applyFont="1" applyFill="1" applyBorder="1" applyAlignment="1" applyProtection="1">
      <alignment/>
      <protection/>
    </xf>
    <xf numFmtId="7" fontId="5" fillId="0" borderId="13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/>
      <protection/>
    </xf>
    <xf numFmtId="165" fontId="5" fillId="0" borderId="19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5" fillId="0" borderId="25" xfId="0" applyNumberFormat="1" applyFont="1" applyFill="1" applyBorder="1" applyAlignment="1" applyProtection="1">
      <alignment horizontal="right"/>
      <protection/>
    </xf>
    <xf numFmtId="0" fontId="5" fillId="0" borderId="25" xfId="0" applyNumberFormat="1" applyFont="1" applyFill="1" applyBorder="1" applyAlignment="1" applyProtection="1">
      <alignment/>
      <protection/>
    </xf>
    <xf numFmtId="7" fontId="5" fillId="0" borderId="26" xfId="0" applyNumberFormat="1" applyFont="1" applyFill="1" applyBorder="1" applyAlignment="1" applyProtection="1">
      <alignment/>
      <protection/>
    </xf>
    <xf numFmtId="7" fontId="5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right"/>
      <protection/>
    </xf>
    <xf numFmtId="7" fontId="5" fillId="0" borderId="25" xfId="0" applyNumberFormat="1" applyFont="1" applyFill="1" applyBorder="1" applyAlignment="1" applyProtection="1">
      <alignment/>
      <protection/>
    </xf>
    <xf numFmtId="7" fontId="5" fillId="0" borderId="25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11" fillId="0" borderId="27" xfId="0" applyNumberFormat="1" applyFont="1" applyFill="1" applyBorder="1" applyAlignment="1" applyProtection="1">
      <alignment horizontal="left"/>
      <protection/>
    </xf>
    <xf numFmtId="7" fontId="5" fillId="0" borderId="28" xfId="0" applyNumberFormat="1" applyFont="1" applyFill="1" applyBorder="1" applyAlignment="1" applyProtection="1">
      <alignment horizontal="right"/>
      <protection/>
    </xf>
    <xf numFmtId="0" fontId="5" fillId="0" borderId="28" xfId="0" applyNumberFormat="1" applyFont="1" applyFill="1" applyBorder="1" applyAlignment="1" applyProtection="1">
      <alignment/>
      <protection/>
    </xf>
    <xf numFmtId="7" fontId="5" fillId="0" borderId="29" xfId="0" applyNumberFormat="1" applyFont="1" applyFill="1" applyBorder="1" applyAlignment="1" applyProtection="1">
      <alignment/>
      <protection/>
    </xf>
    <xf numFmtId="16" fontId="5" fillId="0" borderId="28" xfId="0" applyNumberFormat="1" applyFont="1" applyFill="1" applyBorder="1" applyAlignment="1" applyProtection="1">
      <alignment horizontal="right"/>
      <protection/>
    </xf>
    <xf numFmtId="16" fontId="5" fillId="0" borderId="25" xfId="0" applyNumberFormat="1" applyFont="1" applyFill="1" applyBorder="1" applyAlignment="1" applyProtection="1">
      <alignment horizontal="right"/>
      <protection/>
    </xf>
    <xf numFmtId="0" fontId="11" fillId="0" borderId="30" xfId="0" applyNumberFormat="1" applyFont="1" applyFill="1" applyBorder="1" applyAlignment="1" applyProtection="1">
      <alignment horizontal="left"/>
      <protection/>
    </xf>
    <xf numFmtId="7" fontId="5" fillId="0" borderId="31" xfId="0" applyNumberFormat="1" applyFont="1" applyFill="1" applyBorder="1" applyAlignment="1" applyProtection="1">
      <alignment/>
      <protection/>
    </xf>
    <xf numFmtId="16" fontId="5" fillId="0" borderId="31" xfId="0" applyNumberFormat="1" applyFont="1" applyFill="1" applyBorder="1" applyAlignment="1" applyProtection="1">
      <alignment horizontal="right"/>
      <protection/>
    </xf>
    <xf numFmtId="0" fontId="5" fillId="0" borderId="31" xfId="0" applyNumberFormat="1" applyFont="1" applyFill="1" applyBorder="1" applyAlignment="1" applyProtection="1">
      <alignment horizontal="right"/>
      <protection/>
    </xf>
    <xf numFmtId="0" fontId="5" fillId="0" borderId="31" xfId="0" applyNumberFormat="1" applyFont="1" applyFill="1" applyBorder="1" applyAlignment="1" applyProtection="1">
      <alignment/>
      <protection/>
    </xf>
    <xf numFmtId="7" fontId="5" fillId="0" borderId="31" xfId="0" applyNumberFormat="1" applyFont="1" applyFill="1" applyBorder="1" applyAlignment="1" applyProtection="1">
      <alignment horizontal="right"/>
      <protection/>
    </xf>
    <xf numFmtId="7" fontId="5" fillId="0" borderId="32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G24" sqref="G24"/>
    </sheetView>
  </sheetViews>
  <sheetFormatPr defaultColWidth="10.00390625" defaultRowHeight="12.75"/>
  <cols>
    <col min="1" max="1" width="27.421875" style="12" customWidth="1"/>
    <col min="2" max="2" width="13.00390625" style="7" customWidth="1"/>
    <col min="3" max="3" width="6.00390625" style="7" customWidth="1"/>
    <col min="4" max="4" width="11.421875" style="4" customWidth="1"/>
    <col min="5" max="5" width="9.7109375" style="4" customWidth="1"/>
    <col min="6" max="6" width="14.57421875" style="2" customWidth="1"/>
    <col min="7" max="7" width="15.00390625" style="2" customWidth="1"/>
    <col min="8" max="8" width="14.28125" style="2" customWidth="1"/>
    <col min="9" max="9" width="10.7109375" style="2" customWidth="1"/>
    <col min="10" max="10" width="13.140625" style="2" customWidth="1"/>
    <col min="11" max="16384" width="10.00390625" style="2" customWidth="1"/>
  </cols>
  <sheetData>
    <row r="1" spans="1:9" s="9" customFormat="1" ht="15" customHeight="1">
      <c r="A1" s="29" t="s">
        <v>0</v>
      </c>
      <c r="B1" s="30" t="s">
        <v>1</v>
      </c>
      <c r="C1" s="30"/>
      <c r="D1" s="30" t="s">
        <v>22</v>
      </c>
      <c r="E1" s="30" t="s">
        <v>21</v>
      </c>
      <c r="F1" s="30" t="s">
        <v>32</v>
      </c>
      <c r="G1" s="30" t="s">
        <v>17</v>
      </c>
      <c r="H1" s="30" t="s">
        <v>16</v>
      </c>
      <c r="I1" s="31" t="s">
        <v>20</v>
      </c>
    </row>
    <row r="2" spans="1:9" s="5" customFormat="1" ht="8.25" customHeight="1" thickBot="1">
      <c r="A2" s="47"/>
      <c r="B2" s="48"/>
      <c r="C2" s="48"/>
      <c r="D2" s="49"/>
      <c r="E2" s="49"/>
      <c r="F2" s="50"/>
      <c r="G2" s="50"/>
      <c r="H2" s="50"/>
      <c r="I2" s="51"/>
    </row>
    <row r="3" spans="1:9" ht="12.75">
      <c r="A3" s="52" t="s">
        <v>2</v>
      </c>
      <c r="B3" s="53">
        <v>14.24</v>
      </c>
      <c r="C3" s="54" t="s">
        <v>55</v>
      </c>
      <c r="D3" s="55">
        <v>10</v>
      </c>
      <c r="E3" s="55">
        <v>50</v>
      </c>
      <c r="F3" s="56">
        <f>B3/E3</f>
        <v>0.2848</v>
      </c>
      <c r="G3" s="57">
        <v>0.02</v>
      </c>
      <c r="H3" s="55">
        <v>25</v>
      </c>
      <c r="I3" s="58">
        <f>((G3*H3)/D3)*F3</f>
        <v>0.014240000000000001</v>
      </c>
    </row>
    <row r="4" spans="1:10" ht="12.75">
      <c r="A4" s="32" t="s">
        <v>42</v>
      </c>
      <c r="B4" s="10">
        <v>102.58</v>
      </c>
      <c r="C4" s="28" t="s">
        <v>75</v>
      </c>
      <c r="D4" s="6">
        <v>0.5</v>
      </c>
      <c r="E4" s="6">
        <v>10</v>
      </c>
      <c r="F4" s="10">
        <f>B4/E4</f>
        <v>10.258</v>
      </c>
      <c r="G4" s="16">
        <v>0.002</v>
      </c>
      <c r="H4" s="6">
        <v>25</v>
      </c>
      <c r="I4" s="33">
        <f>((G4*H4)/D4)*F4</f>
        <v>1.0258</v>
      </c>
      <c r="J4" s="22" t="s">
        <v>18</v>
      </c>
    </row>
    <row r="5" spans="1:9" ht="12.75">
      <c r="A5" s="32" t="s">
        <v>46</v>
      </c>
      <c r="B5" s="10">
        <v>16.07</v>
      </c>
      <c r="C5" s="28" t="s">
        <v>55</v>
      </c>
      <c r="D5" s="6">
        <v>20</v>
      </c>
      <c r="E5" s="6">
        <v>20</v>
      </c>
      <c r="F5" s="10">
        <f>B5/E5</f>
        <v>0.8035</v>
      </c>
      <c r="G5" s="16">
        <v>1</v>
      </c>
      <c r="H5" s="6">
        <v>25</v>
      </c>
      <c r="I5" s="33">
        <f>((G5*H5)/D5)*F5</f>
        <v>1.004375</v>
      </c>
    </row>
    <row r="6" spans="1:9" ht="13.5" thickBot="1">
      <c r="A6" s="59" t="s">
        <v>23</v>
      </c>
      <c r="B6" s="45">
        <v>128.4</v>
      </c>
      <c r="C6" s="28" t="s">
        <v>55</v>
      </c>
      <c r="D6" s="60">
        <v>5</v>
      </c>
      <c r="E6" s="60">
        <v>10</v>
      </c>
      <c r="F6" s="45">
        <f>B6/E6</f>
        <v>12.84</v>
      </c>
      <c r="G6" s="61">
        <v>0.03</v>
      </c>
      <c r="H6" s="60">
        <v>25</v>
      </c>
      <c r="I6" s="46">
        <f>((G6*H6)/D6)*F6</f>
        <v>1.926</v>
      </c>
    </row>
    <row r="7" spans="1:9" ht="13.5" thickBot="1">
      <c r="A7" s="62"/>
      <c r="B7" s="63"/>
      <c r="C7" s="63"/>
      <c r="D7" s="64"/>
      <c r="E7" s="64"/>
      <c r="F7" s="64"/>
      <c r="G7" s="64"/>
      <c r="H7" s="64"/>
      <c r="I7" s="65"/>
    </row>
    <row r="8" spans="1:9" ht="13.5" thickBot="1">
      <c r="A8" s="52" t="s">
        <v>7</v>
      </c>
      <c r="B8" s="53">
        <v>67</v>
      </c>
      <c r="C8" s="54" t="s">
        <v>70</v>
      </c>
      <c r="D8" s="55">
        <v>0.3</v>
      </c>
      <c r="E8" s="55">
        <v>5</v>
      </c>
      <c r="F8" s="56">
        <f>B8/E8</f>
        <v>13.4</v>
      </c>
      <c r="G8" s="57">
        <v>0.03</v>
      </c>
      <c r="H8" s="55">
        <v>25</v>
      </c>
      <c r="I8" s="58">
        <f>((G8*H8)/D8)*F8</f>
        <v>33.5</v>
      </c>
    </row>
    <row r="9" spans="1:9" ht="12.75">
      <c r="A9" s="52" t="s">
        <v>69</v>
      </c>
      <c r="B9" s="53">
        <v>147</v>
      </c>
      <c r="C9" s="54" t="s">
        <v>70</v>
      </c>
      <c r="D9" s="55">
        <v>3</v>
      </c>
      <c r="E9" s="55">
        <v>5</v>
      </c>
      <c r="F9" s="56">
        <f>B9/E9</f>
        <v>29.4</v>
      </c>
      <c r="G9" s="57">
        <v>0.12</v>
      </c>
      <c r="H9" s="55">
        <v>5</v>
      </c>
      <c r="I9" s="58">
        <f>((G9*H9)/D9)*F9</f>
        <v>5.879999999999999</v>
      </c>
    </row>
    <row r="10" spans="1:9" ht="12.75">
      <c r="A10" s="32" t="s">
        <v>8</v>
      </c>
      <c r="B10" s="3">
        <v>34.2</v>
      </c>
      <c r="C10" s="28" t="s">
        <v>71</v>
      </c>
      <c r="D10" s="6">
        <v>10</v>
      </c>
      <c r="E10" s="6">
        <v>10</v>
      </c>
      <c r="F10" s="10">
        <f>B10/E10</f>
        <v>3.4200000000000004</v>
      </c>
      <c r="G10" s="6">
        <v>0.2</v>
      </c>
      <c r="H10" s="6">
        <v>25</v>
      </c>
      <c r="I10" s="33">
        <f>((G10*H10)/D10)*F10</f>
        <v>1.7100000000000002</v>
      </c>
    </row>
    <row r="11" spans="1:10" ht="12.75">
      <c r="A11" s="32" t="s">
        <v>14</v>
      </c>
      <c r="B11" s="3">
        <v>56.15</v>
      </c>
      <c r="C11" s="28" t="s">
        <v>60</v>
      </c>
      <c r="D11" s="6">
        <v>20</v>
      </c>
      <c r="E11" s="6">
        <v>10</v>
      </c>
      <c r="F11" s="10">
        <f>B11/E11</f>
        <v>5.615</v>
      </c>
      <c r="G11" s="6">
        <v>0.4</v>
      </c>
      <c r="H11" s="6">
        <v>25</v>
      </c>
      <c r="I11" s="33">
        <f>((G11*H11)/D11)*F11</f>
        <v>2.8075</v>
      </c>
      <c r="J11" s="2" t="s">
        <v>18</v>
      </c>
    </row>
    <row r="12" spans="1:9" s="20" customFormat="1" ht="8.25">
      <c r="A12" s="34"/>
      <c r="B12" s="17"/>
      <c r="C12" s="17"/>
      <c r="D12" s="18"/>
      <c r="E12" s="18"/>
      <c r="F12" s="19"/>
      <c r="G12" s="18"/>
      <c r="H12" s="18"/>
      <c r="I12" s="35"/>
    </row>
    <row r="13" spans="1:9" ht="12.75">
      <c r="A13" s="32" t="s">
        <v>13</v>
      </c>
      <c r="B13" s="10">
        <v>51.23</v>
      </c>
      <c r="C13" s="28" t="s">
        <v>56</v>
      </c>
      <c r="D13" s="6">
        <v>0.05</v>
      </c>
      <c r="E13" s="6">
        <v>125</v>
      </c>
      <c r="F13" s="10">
        <f aca="true" t="shared" si="0" ref="F13:F18">B13/E13</f>
        <v>0.40984</v>
      </c>
      <c r="G13" s="6">
        <v>0.005</v>
      </c>
      <c r="H13" s="6">
        <v>25</v>
      </c>
      <c r="I13" s="33">
        <f aca="true" t="shared" si="1" ref="I13:I18">((G13*H13)/D13)*F13</f>
        <v>1.0246</v>
      </c>
    </row>
    <row r="14" spans="1:9" ht="12.75">
      <c r="A14" s="32" t="s">
        <v>9</v>
      </c>
      <c r="B14" s="10">
        <v>7.64</v>
      </c>
      <c r="C14" s="28" t="s">
        <v>47</v>
      </c>
      <c r="D14" s="6">
        <v>2</v>
      </c>
      <c r="E14" s="6">
        <v>20</v>
      </c>
      <c r="F14" s="10">
        <f t="shared" si="0"/>
        <v>0.382</v>
      </c>
      <c r="G14" s="6">
        <v>0.1</v>
      </c>
      <c r="H14" s="6">
        <v>25</v>
      </c>
      <c r="I14" s="33">
        <f t="shared" si="1"/>
        <v>0.47750000000000004</v>
      </c>
    </row>
    <row r="15" spans="1:9" ht="12.75">
      <c r="A15" s="32" t="s">
        <v>33</v>
      </c>
      <c r="B15" s="10">
        <v>228.75</v>
      </c>
      <c r="C15" s="28" t="s">
        <v>59</v>
      </c>
      <c r="D15" s="6">
        <v>10</v>
      </c>
      <c r="E15" s="6">
        <v>20</v>
      </c>
      <c r="F15" s="10">
        <f t="shared" si="0"/>
        <v>11.4375</v>
      </c>
      <c r="G15" s="6">
        <v>0.5</v>
      </c>
      <c r="H15" s="6">
        <v>25</v>
      </c>
      <c r="I15" s="33">
        <f t="shared" si="1"/>
        <v>14.296875</v>
      </c>
    </row>
    <row r="16" spans="1:9" s="8" customFormat="1" ht="12.75">
      <c r="A16" s="32" t="s">
        <v>10</v>
      </c>
      <c r="B16" s="3">
        <v>8.88</v>
      </c>
      <c r="C16" s="28" t="s">
        <v>57</v>
      </c>
      <c r="D16" s="6">
        <v>15</v>
      </c>
      <c r="E16" s="11">
        <v>20</v>
      </c>
      <c r="F16" s="10">
        <f t="shared" si="0"/>
        <v>0.44400000000000006</v>
      </c>
      <c r="G16" s="6">
        <v>0.5</v>
      </c>
      <c r="H16" s="6">
        <v>25</v>
      </c>
      <c r="I16" s="33">
        <f t="shared" si="1"/>
        <v>0.37000000000000005</v>
      </c>
    </row>
    <row r="17" spans="1:9" ht="12.75">
      <c r="A17" s="32" t="s">
        <v>11</v>
      </c>
      <c r="B17" s="10">
        <v>8.44</v>
      </c>
      <c r="C17" s="28" t="s">
        <v>47</v>
      </c>
      <c r="D17" s="6">
        <v>1</v>
      </c>
      <c r="E17" s="6">
        <v>10</v>
      </c>
      <c r="F17" s="10">
        <f t="shared" si="0"/>
        <v>0.844</v>
      </c>
      <c r="G17" s="6">
        <v>0.1</v>
      </c>
      <c r="H17" s="6">
        <v>25</v>
      </c>
      <c r="I17" s="33">
        <f t="shared" si="1"/>
        <v>2.11</v>
      </c>
    </row>
    <row r="18" spans="1:9" ht="13.5" thickBot="1">
      <c r="A18" s="59" t="s">
        <v>12</v>
      </c>
      <c r="B18" s="66">
        <v>33</v>
      </c>
      <c r="C18" s="43" t="s">
        <v>47</v>
      </c>
      <c r="D18" s="60">
        <v>1</v>
      </c>
      <c r="E18" s="67">
        <v>10</v>
      </c>
      <c r="F18" s="45">
        <f t="shared" si="0"/>
        <v>3.3</v>
      </c>
      <c r="G18" s="60">
        <v>0.05</v>
      </c>
      <c r="H18" s="60">
        <v>25</v>
      </c>
      <c r="I18" s="46">
        <f t="shared" si="1"/>
        <v>4.125</v>
      </c>
    </row>
    <row r="19" spans="1:9" ht="13.5" thickBot="1">
      <c r="A19" s="62"/>
      <c r="B19" s="68"/>
      <c r="C19" s="68"/>
      <c r="D19" s="64"/>
      <c r="E19" s="63"/>
      <c r="F19" s="69"/>
      <c r="G19" s="64"/>
      <c r="H19" s="64"/>
      <c r="I19" s="65"/>
    </row>
    <row r="20" spans="1:10" ht="12.75">
      <c r="A20" s="71" t="s">
        <v>58</v>
      </c>
      <c r="B20" s="72">
        <v>33</v>
      </c>
      <c r="C20" s="75" t="s">
        <v>62</v>
      </c>
      <c r="D20" s="73">
        <v>10</v>
      </c>
      <c r="E20" s="73">
        <v>10</v>
      </c>
      <c r="F20" s="72">
        <f>B20/E20</f>
        <v>3.3</v>
      </c>
      <c r="G20" s="73">
        <v>2</v>
      </c>
      <c r="H20" s="73">
        <v>25</v>
      </c>
      <c r="I20" s="74">
        <f>((G20*H20)/D20)*F20</f>
        <v>16.5</v>
      </c>
      <c r="J20" s="22" t="s">
        <v>18</v>
      </c>
    </row>
    <row r="21" spans="1:10" ht="12.75">
      <c r="A21" s="32" t="s">
        <v>48</v>
      </c>
      <c r="B21" s="3">
        <v>74.93</v>
      </c>
      <c r="C21" s="28" t="s">
        <v>61</v>
      </c>
      <c r="D21" s="6">
        <v>2</v>
      </c>
      <c r="E21" s="6">
        <v>50</v>
      </c>
      <c r="F21" s="10">
        <f aca="true" t="shared" si="2" ref="F21:F27">B21/E21</f>
        <v>1.4986000000000002</v>
      </c>
      <c r="G21" s="6">
        <v>2</v>
      </c>
      <c r="H21" s="6">
        <v>25</v>
      </c>
      <c r="I21" s="33">
        <f aca="true" t="shared" si="3" ref="I21:I28">((G21*H21)/D21)*F21</f>
        <v>37.465</v>
      </c>
      <c r="J21" s="2" t="s">
        <v>18</v>
      </c>
    </row>
    <row r="22" spans="1:9" ht="12.75">
      <c r="A22" s="32" t="s">
        <v>3</v>
      </c>
      <c r="B22" s="3">
        <v>6.2</v>
      </c>
      <c r="C22" s="28" t="s">
        <v>61</v>
      </c>
      <c r="D22" s="6">
        <v>100</v>
      </c>
      <c r="E22" s="6">
        <v>10</v>
      </c>
      <c r="F22" s="10">
        <f t="shared" si="2"/>
        <v>0.62</v>
      </c>
      <c r="G22" s="6">
        <v>3.33</v>
      </c>
      <c r="H22" s="6">
        <v>25</v>
      </c>
      <c r="I22" s="33">
        <f t="shared" si="3"/>
        <v>0.51615</v>
      </c>
    </row>
    <row r="23" spans="1:9" ht="12.75">
      <c r="A23" s="32" t="s">
        <v>4</v>
      </c>
      <c r="B23" s="3">
        <v>24</v>
      </c>
      <c r="C23" s="28" t="s">
        <v>70</v>
      </c>
      <c r="D23" s="6">
        <v>5</v>
      </c>
      <c r="E23" s="6">
        <v>10</v>
      </c>
      <c r="F23" s="10">
        <f t="shared" si="2"/>
        <v>2.4</v>
      </c>
      <c r="G23" s="6">
        <v>0.2</v>
      </c>
      <c r="H23" s="6">
        <v>25</v>
      </c>
      <c r="I23" s="33">
        <f t="shared" si="3"/>
        <v>2.4</v>
      </c>
    </row>
    <row r="24" spans="1:9" ht="12.75">
      <c r="A24" s="32" t="s">
        <v>15</v>
      </c>
      <c r="B24" s="3">
        <v>6.97</v>
      </c>
      <c r="C24" s="28" t="s">
        <v>70</v>
      </c>
      <c r="D24" s="6">
        <v>5</v>
      </c>
      <c r="E24" s="6">
        <v>10</v>
      </c>
      <c r="F24" s="10">
        <f>B24/E24</f>
        <v>0.697</v>
      </c>
      <c r="G24" s="6">
        <v>0.2</v>
      </c>
      <c r="H24" s="6">
        <v>25</v>
      </c>
      <c r="I24" s="33">
        <f t="shared" si="3"/>
        <v>0.697</v>
      </c>
    </row>
    <row r="25" spans="1:10" ht="12.75">
      <c r="A25" s="32" t="s">
        <v>5</v>
      </c>
      <c r="B25" s="10">
        <v>2.6</v>
      </c>
      <c r="C25" s="28" t="s">
        <v>61</v>
      </c>
      <c r="D25" s="6">
        <v>10</v>
      </c>
      <c r="E25" s="6">
        <v>20</v>
      </c>
      <c r="F25" s="10">
        <f t="shared" si="2"/>
        <v>0.13</v>
      </c>
      <c r="G25" s="6">
        <v>2</v>
      </c>
      <c r="H25" s="6">
        <v>25</v>
      </c>
      <c r="I25" s="33">
        <f t="shared" si="3"/>
        <v>0.65</v>
      </c>
      <c r="J25" s="22" t="s">
        <v>18</v>
      </c>
    </row>
    <row r="26" spans="1:10" ht="12.75">
      <c r="A26" s="32" t="s">
        <v>63</v>
      </c>
      <c r="B26" s="10">
        <v>12.2</v>
      </c>
      <c r="C26" s="28" t="s">
        <v>61</v>
      </c>
      <c r="D26" s="6">
        <v>10</v>
      </c>
      <c r="E26" s="6">
        <v>20</v>
      </c>
      <c r="F26" s="10">
        <f>B26/E26</f>
        <v>0.61</v>
      </c>
      <c r="G26" s="6">
        <v>2</v>
      </c>
      <c r="H26" s="6">
        <v>25</v>
      </c>
      <c r="I26" s="33">
        <f>((G26*H26)/D26)*F26</f>
        <v>3.05</v>
      </c>
      <c r="J26" s="22" t="s">
        <v>18</v>
      </c>
    </row>
    <row r="27" spans="1:10" ht="12.75">
      <c r="A27" s="32" t="s">
        <v>6</v>
      </c>
      <c r="B27" s="3">
        <v>56.25</v>
      </c>
      <c r="C27" s="28" t="s">
        <v>61</v>
      </c>
      <c r="D27" s="6">
        <v>100</v>
      </c>
      <c r="E27" s="6">
        <v>5</v>
      </c>
      <c r="F27" s="10">
        <f t="shared" si="2"/>
        <v>11.25</v>
      </c>
      <c r="G27" s="6">
        <v>2</v>
      </c>
      <c r="H27" s="6">
        <v>25</v>
      </c>
      <c r="I27" s="33">
        <f t="shared" si="3"/>
        <v>5.625</v>
      </c>
      <c r="J27" s="15"/>
    </row>
    <row r="28" spans="1:9" ht="13.5" thickBot="1">
      <c r="A28" s="59" t="s">
        <v>49</v>
      </c>
      <c r="B28" s="66">
        <v>12.25</v>
      </c>
      <c r="C28" s="43" t="s">
        <v>47</v>
      </c>
      <c r="D28" s="60">
        <v>25</v>
      </c>
      <c r="E28" s="60">
        <v>40</v>
      </c>
      <c r="F28" s="45">
        <f>B28/E28</f>
        <v>0.30625</v>
      </c>
      <c r="G28" s="60">
        <v>12</v>
      </c>
      <c r="H28" s="60">
        <v>25</v>
      </c>
      <c r="I28" s="46">
        <f t="shared" si="3"/>
        <v>3.6750000000000003</v>
      </c>
    </row>
    <row r="29" spans="1:10" ht="13.5" thickBot="1">
      <c r="A29" s="62"/>
      <c r="B29" s="68"/>
      <c r="C29" s="68"/>
      <c r="D29" s="64"/>
      <c r="E29" s="64"/>
      <c r="F29" s="69"/>
      <c r="G29" s="64"/>
      <c r="H29" s="64"/>
      <c r="I29" s="65"/>
      <c r="J29" s="15"/>
    </row>
    <row r="30" spans="1:10" ht="12.75">
      <c r="A30" s="52" t="s">
        <v>43</v>
      </c>
      <c r="B30" s="53">
        <v>29.5</v>
      </c>
      <c r="C30" s="54" t="s">
        <v>55</v>
      </c>
      <c r="D30" s="70">
        <v>100</v>
      </c>
      <c r="E30" s="55">
        <v>100</v>
      </c>
      <c r="F30" s="56">
        <f>B30/D30</f>
        <v>0.295</v>
      </c>
      <c r="G30" s="55">
        <v>3</v>
      </c>
      <c r="H30" s="55">
        <v>25</v>
      </c>
      <c r="I30" s="58">
        <f>((G30*H30)/D30)*F30</f>
        <v>0.22125</v>
      </c>
      <c r="J30" s="2" t="s">
        <v>18</v>
      </c>
    </row>
    <row r="31" spans="1:10" ht="12.75">
      <c r="A31" s="32" t="s">
        <v>44</v>
      </c>
      <c r="B31" s="3">
        <v>85.77</v>
      </c>
      <c r="C31" s="28" t="s">
        <v>55</v>
      </c>
      <c r="D31" s="11">
        <v>100</v>
      </c>
      <c r="E31" s="6">
        <v>100</v>
      </c>
      <c r="F31" s="10">
        <f>B31/D31</f>
        <v>0.8576999999999999</v>
      </c>
      <c r="G31" s="6">
        <v>3</v>
      </c>
      <c r="H31" s="6">
        <v>25</v>
      </c>
      <c r="I31" s="33">
        <f>((G31*H31)/D31)*F31</f>
        <v>0.6432749999999999</v>
      </c>
      <c r="J31" s="2" t="s">
        <v>18</v>
      </c>
    </row>
    <row r="32" spans="1:10" ht="12.75">
      <c r="A32" s="32" t="s">
        <v>45</v>
      </c>
      <c r="B32" s="3">
        <v>9.6</v>
      </c>
      <c r="C32" s="28" t="s">
        <v>55</v>
      </c>
      <c r="D32" s="11">
        <v>10</v>
      </c>
      <c r="E32" s="6">
        <v>480</v>
      </c>
      <c r="F32" s="10">
        <f>B32/E32</f>
        <v>0.02</v>
      </c>
      <c r="G32" s="6">
        <v>3</v>
      </c>
      <c r="H32" s="6">
        <v>25</v>
      </c>
      <c r="I32" s="33">
        <f>((G32*H32)/D32)*F32</f>
        <v>0.15</v>
      </c>
      <c r="J32" s="2" t="s">
        <v>18</v>
      </c>
    </row>
    <row r="33" spans="1:10" ht="12.75">
      <c r="A33" s="32" t="s">
        <v>19</v>
      </c>
      <c r="B33" s="3">
        <v>15.15</v>
      </c>
      <c r="C33" s="28" t="s">
        <v>74</v>
      </c>
      <c r="D33" s="6">
        <v>500</v>
      </c>
      <c r="E33" s="6">
        <v>100</v>
      </c>
      <c r="F33" s="10">
        <f aca="true" t="shared" si="4" ref="F33:F39">B33/D33</f>
        <v>0.0303</v>
      </c>
      <c r="G33" s="6">
        <v>10</v>
      </c>
      <c r="H33" s="6">
        <v>25</v>
      </c>
      <c r="I33" s="33">
        <f aca="true" t="shared" si="5" ref="I33:I39">((G33*H33)/E33)*F33</f>
        <v>0.07575</v>
      </c>
      <c r="J33" s="21" t="s">
        <v>18</v>
      </c>
    </row>
    <row r="34" spans="1:10" ht="12.75">
      <c r="A34" s="32"/>
      <c r="B34" s="3">
        <v>26.45</v>
      </c>
      <c r="C34" s="28" t="s">
        <v>74</v>
      </c>
      <c r="D34" s="6">
        <v>500</v>
      </c>
      <c r="E34" s="6">
        <v>300</v>
      </c>
      <c r="F34" s="10">
        <f t="shared" si="4"/>
        <v>0.052899999999999996</v>
      </c>
      <c r="G34" s="6">
        <v>10</v>
      </c>
      <c r="H34" s="6">
        <v>25</v>
      </c>
      <c r="I34" s="33">
        <f t="shared" si="5"/>
        <v>0.04408333333333333</v>
      </c>
      <c r="J34" s="21" t="s">
        <v>18</v>
      </c>
    </row>
    <row r="35" spans="1:10" ht="12.75">
      <c r="A35" s="32" t="s">
        <v>18</v>
      </c>
      <c r="B35" s="3">
        <v>9.62</v>
      </c>
      <c r="C35" s="28" t="s">
        <v>74</v>
      </c>
      <c r="D35" s="6">
        <v>100</v>
      </c>
      <c r="E35" s="6">
        <v>600</v>
      </c>
      <c r="F35" s="10">
        <f t="shared" si="4"/>
        <v>0.0962</v>
      </c>
      <c r="G35" s="6">
        <v>10</v>
      </c>
      <c r="H35" s="6">
        <v>25</v>
      </c>
      <c r="I35" s="33">
        <f t="shared" si="5"/>
        <v>0.04008333333333333</v>
      </c>
      <c r="J35" s="21" t="s">
        <v>18</v>
      </c>
    </row>
    <row r="36" spans="1:10" ht="12.75">
      <c r="A36" s="32" t="s">
        <v>64</v>
      </c>
      <c r="B36" s="3">
        <v>68.19</v>
      </c>
      <c r="C36" s="28" t="s">
        <v>68</v>
      </c>
      <c r="D36" s="6">
        <v>100</v>
      </c>
      <c r="E36" s="6">
        <v>50</v>
      </c>
      <c r="F36" s="10">
        <f t="shared" si="4"/>
        <v>0.6819</v>
      </c>
      <c r="G36" s="6">
        <v>3</v>
      </c>
      <c r="H36" s="6">
        <v>25</v>
      </c>
      <c r="I36" s="33">
        <f t="shared" si="5"/>
        <v>1.02285</v>
      </c>
      <c r="J36" s="21" t="s">
        <v>18</v>
      </c>
    </row>
    <row r="37" spans="1:10" ht="12.75">
      <c r="A37" s="32" t="s">
        <v>65</v>
      </c>
      <c r="B37" s="3">
        <v>56.53</v>
      </c>
      <c r="C37" s="28" t="s">
        <v>68</v>
      </c>
      <c r="D37" s="6">
        <v>100</v>
      </c>
      <c r="E37" s="6">
        <v>50</v>
      </c>
      <c r="F37" s="10">
        <f t="shared" si="4"/>
        <v>0.5653</v>
      </c>
      <c r="G37" s="6">
        <v>3</v>
      </c>
      <c r="H37" s="6">
        <v>25</v>
      </c>
      <c r="I37" s="33">
        <f t="shared" si="5"/>
        <v>0.84795</v>
      </c>
      <c r="J37" s="21" t="s">
        <v>18</v>
      </c>
    </row>
    <row r="38" spans="1:10" ht="12.75">
      <c r="A38" s="32" t="s">
        <v>66</v>
      </c>
      <c r="B38" s="3">
        <v>38.25</v>
      </c>
      <c r="C38" s="28" t="s">
        <v>68</v>
      </c>
      <c r="D38" s="6">
        <v>30</v>
      </c>
      <c r="E38" s="6">
        <v>80</v>
      </c>
      <c r="F38" s="10">
        <f t="shared" si="4"/>
        <v>1.275</v>
      </c>
      <c r="G38" s="6">
        <v>3</v>
      </c>
      <c r="H38" s="6">
        <v>25</v>
      </c>
      <c r="I38" s="33">
        <f t="shared" si="5"/>
        <v>1.1953125</v>
      </c>
      <c r="J38" s="21" t="s">
        <v>18</v>
      </c>
    </row>
    <row r="39" spans="1:10" ht="13.5" thickBot="1">
      <c r="A39" s="59" t="s">
        <v>67</v>
      </c>
      <c r="B39" s="66">
        <v>241.98</v>
      </c>
      <c r="C39" s="43" t="s">
        <v>68</v>
      </c>
      <c r="D39" s="60">
        <v>30</v>
      </c>
      <c r="E39" s="60">
        <v>60</v>
      </c>
      <c r="F39" s="45">
        <f t="shared" si="4"/>
        <v>8.065999999999999</v>
      </c>
      <c r="G39" s="60">
        <v>1</v>
      </c>
      <c r="H39" s="60">
        <v>25</v>
      </c>
      <c r="I39" s="46">
        <f t="shared" si="5"/>
        <v>3.360833333333333</v>
      </c>
      <c r="J39" s="21" t="s">
        <v>18</v>
      </c>
    </row>
    <row r="40" spans="1:10" ht="13.5" thickBot="1">
      <c r="A40" s="62"/>
      <c r="B40" s="68"/>
      <c r="C40" s="68"/>
      <c r="D40" s="64"/>
      <c r="E40" s="64"/>
      <c r="F40" s="69"/>
      <c r="G40" s="64"/>
      <c r="H40" s="64"/>
      <c r="I40" s="65"/>
      <c r="J40" s="21"/>
    </row>
    <row r="41" spans="1:9" ht="12.75">
      <c r="A41" s="52" t="s">
        <v>25</v>
      </c>
      <c r="B41" s="56">
        <v>77.15</v>
      </c>
      <c r="C41" s="54" t="s">
        <v>47</v>
      </c>
      <c r="D41" s="55">
        <v>50</v>
      </c>
      <c r="E41" s="55">
        <v>20</v>
      </c>
      <c r="F41" s="56">
        <f>B41/E41</f>
        <v>3.8575000000000004</v>
      </c>
      <c r="G41" s="55">
        <v>4</v>
      </c>
      <c r="H41" s="55">
        <v>25</v>
      </c>
      <c r="I41" s="58">
        <f aca="true" t="shared" si="6" ref="I41:I47">((G41*H41)/D41)*F41</f>
        <v>7.715000000000001</v>
      </c>
    </row>
    <row r="42" spans="1:9" ht="12.75">
      <c r="A42" s="32" t="s">
        <v>31</v>
      </c>
      <c r="B42" s="10">
        <v>156.7</v>
      </c>
      <c r="C42" s="28" t="s">
        <v>47</v>
      </c>
      <c r="D42" s="6">
        <v>100</v>
      </c>
      <c r="E42" s="6">
        <v>180</v>
      </c>
      <c r="F42" s="10">
        <f>B42/D42</f>
        <v>1.567</v>
      </c>
      <c r="G42" s="6">
        <v>4</v>
      </c>
      <c r="H42" s="6">
        <v>25</v>
      </c>
      <c r="I42" s="33">
        <f t="shared" si="6"/>
        <v>1.567</v>
      </c>
    </row>
    <row r="43" spans="1:9" ht="12.75">
      <c r="A43" s="32" t="s">
        <v>52</v>
      </c>
      <c r="B43" s="10">
        <v>103.73</v>
      </c>
      <c r="C43" s="28" t="s">
        <v>54</v>
      </c>
      <c r="D43" s="6">
        <v>100</v>
      </c>
      <c r="E43" s="6">
        <v>90</v>
      </c>
      <c r="F43" s="10">
        <f>B43/D43</f>
        <v>1.0373</v>
      </c>
      <c r="G43" s="6">
        <v>2</v>
      </c>
      <c r="H43" s="6">
        <v>25</v>
      </c>
      <c r="I43" s="33">
        <f>((G43*H43)/D43)*F43</f>
        <v>0.51865</v>
      </c>
    </row>
    <row r="44" spans="1:9" ht="12.75">
      <c r="A44" s="32" t="s">
        <v>53</v>
      </c>
      <c r="B44" s="10">
        <v>110.95</v>
      </c>
      <c r="C44" s="28" t="s">
        <v>47</v>
      </c>
      <c r="D44" s="6">
        <v>300</v>
      </c>
      <c r="E44" s="6">
        <v>90</v>
      </c>
      <c r="F44" s="10">
        <f>B44/D44</f>
        <v>0.36983333333333335</v>
      </c>
      <c r="G44" s="6">
        <v>15</v>
      </c>
      <c r="H44" s="6">
        <v>25</v>
      </c>
      <c r="I44" s="33">
        <f>((G44*H44)/D44)*F44</f>
        <v>0.46229166666666666</v>
      </c>
    </row>
    <row r="45" spans="1:9" ht="12.75">
      <c r="A45" s="32" t="s">
        <v>26</v>
      </c>
      <c r="B45" s="10">
        <v>137.3</v>
      </c>
      <c r="C45" s="28" t="s">
        <v>47</v>
      </c>
      <c r="D45" s="6">
        <v>100</v>
      </c>
      <c r="E45" s="6">
        <v>100</v>
      </c>
      <c r="F45" s="10">
        <f>B45/E45</f>
        <v>1.3730000000000002</v>
      </c>
      <c r="G45" s="6">
        <v>2</v>
      </c>
      <c r="H45" s="6">
        <v>25</v>
      </c>
      <c r="I45" s="33">
        <f t="shared" si="6"/>
        <v>0.6865000000000001</v>
      </c>
    </row>
    <row r="46" spans="1:9" ht="12.75">
      <c r="A46" s="32" t="s">
        <v>24</v>
      </c>
      <c r="B46" s="3">
        <v>80.99</v>
      </c>
      <c r="C46" s="28" t="s">
        <v>47</v>
      </c>
      <c r="D46" s="11">
        <v>5</v>
      </c>
      <c r="E46" s="6">
        <v>10</v>
      </c>
      <c r="F46" s="10">
        <f>B46/E46</f>
        <v>8.099</v>
      </c>
      <c r="G46" s="6">
        <v>0.22</v>
      </c>
      <c r="H46" s="6">
        <v>25</v>
      </c>
      <c r="I46" s="33">
        <f t="shared" si="6"/>
        <v>8.908900000000001</v>
      </c>
    </row>
    <row r="47" spans="1:9" ht="12.75">
      <c r="A47" s="32" t="s">
        <v>27</v>
      </c>
      <c r="B47" s="3">
        <v>93.75</v>
      </c>
      <c r="C47" s="28" t="s">
        <v>47</v>
      </c>
      <c r="D47" s="11">
        <v>1.5</v>
      </c>
      <c r="E47" s="6">
        <v>180</v>
      </c>
      <c r="F47" s="10">
        <f>B47/E47</f>
        <v>0.5208333333333334</v>
      </c>
      <c r="G47" s="6">
        <v>0.1</v>
      </c>
      <c r="H47" s="6">
        <v>25</v>
      </c>
      <c r="I47" s="33">
        <f t="shared" si="6"/>
        <v>0.8680555555555557</v>
      </c>
    </row>
    <row r="48" spans="1:9" ht="13.5" thickBot="1">
      <c r="A48" s="59" t="s">
        <v>30</v>
      </c>
      <c r="B48" s="66">
        <v>28.74</v>
      </c>
      <c r="C48" s="43" t="s">
        <v>54</v>
      </c>
      <c r="D48" s="67">
        <v>1000</v>
      </c>
      <c r="E48" s="60">
        <v>7.5</v>
      </c>
      <c r="F48" s="45">
        <f>B48/D48</f>
        <v>0.028739999999999998</v>
      </c>
      <c r="G48" s="60">
        <v>0.1</v>
      </c>
      <c r="H48" s="60">
        <v>25</v>
      </c>
      <c r="I48" s="46">
        <f>((G48*H48)/E48)*F48</f>
        <v>0.009579999999999998</v>
      </c>
    </row>
    <row r="49" spans="1:9" ht="13.5" thickBot="1">
      <c r="A49" s="62"/>
      <c r="B49" s="68"/>
      <c r="C49" s="76"/>
      <c r="D49" s="63"/>
      <c r="E49" s="64"/>
      <c r="F49" s="69"/>
      <c r="G49" s="64"/>
      <c r="H49" s="64"/>
      <c r="I49" s="65"/>
    </row>
    <row r="50" spans="1:9" ht="13.5" thickBot="1">
      <c r="A50" s="77" t="s">
        <v>72</v>
      </c>
      <c r="B50" s="78">
        <v>119.6</v>
      </c>
      <c r="C50" s="79" t="s">
        <v>73</v>
      </c>
      <c r="D50" s="80">
        <v>10</v>
      </c>
      <c r="E50" s="81">
        <v>10</v>
      </c>
      <c r="F50" s="82">
        <f>B50/D50</f>
        <v>11.959999999999999</v>
      </c>
      <c r="G50" s="81">
        <v>1</v>
      </c>
      <c r="H50" s="81">
        <v>25</v>
      </c>
      <c r="I50" s="83">
        <f>((G50*H50)/E50)*F50</f>
        <v>29.9</v>
      </c>
    </row>
    <row r="51" spans="1:9" ht="13.5" thickBot="1">
      <c r="A51" s="36"/>
      <c r="D51" s="14"/>
      <c r="E51" s="13"/>
      <c r="F51" s="1"/>
      <c r="G51" s="1"/>
      <c r="H51" s="1"/>
      <c r="I51" s="37"/>
    </row>
    <row r="52" spans="1:9" ht="12.75">
      <c r="A52" s="52" t="s">
        <v>50</v>
      </c>
      <c r="B52" s="53">
        <v>1.29</v>
      </c>
      <c r="C52" s="54" t="s">
        <v>47</v>
      </c>
      <c r="D52" s="55">
        <v>20</v>
      </c>
      <c r="E52" s="55">
        <v>50</v>
      </c>
      <c r="F52" s="56">
        <f>B52/E52</f>
        <v>0.0258</v>
      </c>
      <c r="G52" s="55">
        <v>1</v>
      </c>
      <c r="H52" s="55">
        <v>25</v>
      </c>
      <c r="I52" s="58">
        <f>((G52*H52)/D52)*F52</f>
        <v>0.03225</v>
      </c>
    </row>
    <row r="53" spans="1:10" ht="12.75">
      <c r="A53" s="38" t="s">
        <v>28</v>
      </c>
      <c r="B53" s="3">
        <f>F53/30</f>
        <v>7.525666666666667</v>
      </c>
      <c r="C53" s="28" t="s">
        <v>47</v>
      </c>
      <c r="D53" s="11" t="s">
        <v>29</v>
      </c>
      <c r="E53" s="6"/>
      <c r="F53" s="10">
        <v>225.77</v>
      </c>
      <c r="G53" s="6"/>
      <c r="H53" s="6"/>
      <c r="I53" s="33">
        <f>B53</f>
        <v>7.525666666666667</v>
      </c>
      <c r="J53" s="2" t="s">
        <v>18</v>
      </c>
    </row>
    <row r="54" spans="1:9" ht="13.5" thickBot="1">
      <c r="A54" s="59" t="s">
        <v>51</v>
      </c>
      <c r="B54" s="66">
        <v>2.94</v>
      </c>
      <c r="C54" s="43" t="s">
        <v>47</v>
      </c>
      <c r="D54" s="60">
        <v>7.5</v>
      </c>
      <c r="E54" s="60">
        <v>50</v>
      </c>
      <c r="F54" s="45">
        <f>B54/E54</f>
        <v>0.0588</v>
      </c>
      <c r="G54" s="60">
        <v>1</v>
      </c>
      <c r="H54" s="60">
        <v>25</v>
      </c>
      <c r="I54" s="46">
        <f>((G54*H54)/D54)*F54</f>
        <v>0.196</v>
      </c>
    </row>
    <row r="55" spans="1:9" ht="13.5" thickBot="1">
      <c r="A55" s="84"/>
      <c r="B55" s="85"/>
      <c r="C55" s="85"/>
      <c r="D55" s="85"/>
      <c r="E55" s="85"/>
      <c r="F55" s="85"/>
      <c r="G55" s="85"/>
      <c r="H55" s="85"/>
      <c r="I55" s="86"/>
    </row>
    <row r="56" spans="1:9" s="23" customFormat="1" ht="15.75">
      <c r="A56" s="29" t="s">
        <v>34</v>
      </c>
      <c r="B56" s="30" t="s">
        <v>1</v>
      </c>
      <c r="C56" s="30"/>
      <c r="D56" s="30" t="s">
        <v>40</v>
      </c>
      <c r="E56" s="30" t="s">
        <v>41</v>
      </c>
      <c r="F56" s="30" t="s">
        <v>39</v>
      </c>
      <c r="G56" s="30" t="s">
        <v>17</v>
      </c>
      <c r="H56" s="30" t="s">
        <v>16</v>
      </c>
      <c r="I56" s="31" t="s">
        <v>20</v>
      </c>
    </row>
    <row r="57" spans="1:9" ht="12.75">
      <c r="A57" s="32"/>
      <c r="B57" s="24"/>
      <c r="C57" s="24"/>
      <c r="D57" s="6"/>
      <c r="E57" s="6"/>
      <c r="F57" s="25"/>
      <c r="G57" s="25"/>
      <c r="H57" s="25"/>
      <c r="I57" s="39"/>
    </row>
    <row r="58" spans="1:9" ht="12.75">
      <c r="A58" s="40" t="s">
        <v>35</v>
      </c>
      <c r="B58" s="26">
        <v>2.92</v>
      </c>
      <c r="C58" s="28" t="s">
        <v>47</v>
      </c>
      <c r="D58" s="27">
        <v>0.54</v>
      </c>
      <c r="E58" s="27">
        <v>100</v>
      </c>
      <c r="F58" s="10">
        <f>B58/E58</f>
        <v>0.0292</v>
      </c>
      <c r="G58" s="27">
        <v>0.02</v>
      </c>
      <c r="H58" s="27">
        <v>25</v>
      </c>
      <c r="I58" s="33">
        <f>((G58*H58)/D58)*F58</f>
        <v>0.027037037037037033</v>
      </c>
    </row>
    <row r="59" spans="1:9" ht="12.75">
      <c r="A59" s="40" t="s">
        <v>38</v>
      </c>
      <c r="B59" s="26">
        <v>3.21</v>
      </c>
      <c r="C59" s="28" t="s">
        <v>47</v>
      </c>
      <c r="D59" s="27">
        <v>1</v>
      </c>
      <c r="E59" s="27">
        <v>30</v>
      </c>
      <c r="F59" s="10">
        <f>B59/E59</f>
        <v>0.107</v>
      </c>
      <c r="G59" s="27">
        <v>0.02</v>
      </c>
      <c r="H59" s="27">
        <v>25</v>
      </c>
      <c r="I59" s="33">
        <f>((G59*H59)/D59)*F59</f>
        <v>0.0535</v>
      </c>
    </row>
    <row r="60" spans="1:9" ht="12.75">
      <c r="A60" s="40" t="s">
        <v>37</v>
      </c>
      <c r="B60" s="26">
        <v>7.17</v>
      </c>
      <c r="C60" s="28" t="s">
        <v>47</v>
      </c>
      <c r="D60" s="27">
        <v>0.2</v>
      </c>
      <c r="E60" s="27">
        <v>20</v>
      </c>
      <c r="F60" s="10">
        <f>B60/E60</f>
        <v>0.3585</v>
      </c>
      <c r="G60" s="27">
        <v>0.01</v>
      </c>
      <c r="H60" s="27">
        <v>25</v>
      </c>
      <c r="I60" s="33">
        <f>((G60*H60)/D60)*F60</f>
        <v>0.448125</v>
      </c>
    </row>
    <row r="61" spans="1:9" ht="13.5" thickBot="1">
      <c r="A61" s="41" t="s">
        <v>36</v>
      </c>
      <c r="B61" s="42">
        <v>5</v>
      </c>
      <c r="C61" s="43" t="s">
        <v>47</v>
      </c>
      <c r="D61" s="44">
        <v>20</v>
      </c>
      <c r="E61" s="44">
        <v>1</v>
      </c>
      <c r="F61" s="45">
        <f>B61/E61</f>
        <v>5</v>
      </c>
      <c r="G61" s="44">
        <v>0.8</v>
      </c>
      <c r="H61" s="44">
        <v>25</v>
      </c>
      <c r="I61" s="46">
        <f>((G61*H61)/D61)*F61</f>
        <v>5</v>
      </c>
    </row>
  </sheetData>
  <sheetProtection/>
  <mergeCells count="1">
    <mergeCell ref="A55:I55"/>
  </mergeCells>
  <printOptions/>
  <pageMargins left="0.25" right="0.25" top="0.25" bottom="0.25" header="0.5" footer="0.5"/>
  <pageSetup horizontalDpi="600" verticalDpi="600" orientation="landscape" r:id="rId1"/>
  <headerFooter alignWithMargins="0">
    <oddHeader>&amp;CANESTHETIC &amp; SEDATION COSTS</oddHeader>
  </headerFooter>
  <ignoredErrors>
    <ignoredError sqref="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Dr Stein</cp:lastModifiedBy>
  <cp:lastPrinted>2008-10-27T12:09:35Z</cp:lastPrinted>
  <dcterms:created xsi:type="dcterms:W3CDTF">2004-03-15T15:08:24Z</dcterms:created>
  <dcterms:modified xsi:type="dcterms:W3CDTF">2015-11-02T16:34:27Z</dcterms:modified>
  <cp:category/>
  <cp:version/>
  <cp:contentType/>
  <cp:contentStatus/>
</cp:coreProperties>
</file>